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ransformer Fault Current" sheetId="1" r:id="rId1"/>
  </sheets>
  <definedNames>
    <definedName name="_xlnm.Print_Area" localSheetId="0">'Transformer Fault Current'!$A$1:$I$73</definedName>
  </definedNames>
  <calcPr calcId="124519"/>
</workbook>
</file>

<file path=xl/calcChain.xml><?xml version="1.0" encoding="utf-8"?>
<calcChain xmlns="http://schemas.openxmlformats.org/spreadsheetml/2006/main">
  <c r="A52" i="1"/>
  <c r="A51"/>
  <c r="A50"/>
  <c r="A49"/>
  <c r="A48"/>
  <c r="A47"/>
  <c r="F31"/>
  <c r="E30" s="1"/>
  <c r="E31" s="1"/>
  <c r="E21"/>
  <c r="E56" l="1"/>
  <c r="E66" s="1"/>
  <c r="E69" s="1"/>
</calcChain>
</file>

<file path=xl/sharedStrings.xml><?xml version="1.0" encoding="utf-8"?>
<sst xmlns="http://schemas.openxmlformats.org/spreadsheetml/2006/main" count="84" uniqueCount="78">
  <si>
    <t>Transformer Fault Current Calculation</t>
  </si>
  <si>
    <t>Transformer Impedance</t>
  </si>
  <si>
    <t>Transformer Impedance is measured in Percent Impedance, this is the Percentage of Rated Primary</t>
  </si>
  <si>
    <t xml:space="preserve"> Voltage applied to the Transformer's primary winding in order for the rated secondary Full Load Current to</t>
  </si>
  <si>
    <t>flow in the secondary winding (this test is preformed with the primary winding connected to a Variac</t>
  </si>
  <si>
    <t>or variable supply and the secondary winding shorted-out).</t>
  </si>
  <si>
    <t>Transformer Impedance values may vary but typically Blakley Electrics transformers will be between</t>
  </si>
  <si>
    <t>4 to 5% of primary Voltage. For further details please contact Blakley Electrics' Technical department.</t>
  </si>
  <si>
    <r>
      <t xml:space="preserve">Impedance Voltage </t>
    </r>
    <r>
      <rPr>
        <b/>
        <sz val="10"/>
        <rFont val="Arial"/>
        <family val="2"/>
      </rPr>
      <t>Vz</t>
    </r>
    <r>
      <rPr>
        <sz val="10"/>
        <rFont val="Arial"/>
      </rPr>
      <t xml:space="preserve"> =</t>
    </r>
  </si>
  <si>
    <r>
      <t xml:space="preserve">Primary Volts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 xml:space="preserve"> x Percent Impedance Z</t>
    </r>
    <r>
      <rPr>
        <b/>
        <sz val="10"/>
        <rFont val="Arial"/>
        <family val="2"/>
      </rPr>
      <t>%</t>
    </r>
  </si>
  <si>
    <r>
      <t>Click-On Cells with Blue Text to Modify Values,</t>
    </r>
    <r>
      <rPr>
        <b/>
        <i/>
        <sz val="10"/>
        <color indexed="17"/>
        <rFont val="Arial"/>
        <family val="2"/>
      </rPr>
      <t xml:space="preserve"> Results will be Displayed in Green</t>
    </r>
  </si>
  <si>
    <r>
      <t xml:space="preserve">Any Warnings will be Displayed in Red </t>
    </r>
    <r>
      <rPr>
        <b/>
        <i/>
        <sz val="10"/>
        <rFont val="Arial"/>
        <family val="2"/>
      </rPr>
      <t>and Full Results are Displayed Below.</t>
    </r>
  </si>
  <si>
    <t>Primary Volts (V)</t>
  </si>
  <si>
    <t>Vp</t>
  </si>
  <si>
    <t>Secondary Volts (V)</t>
  </si>
  <si>
    <t>Vs</t>
  </si>
  <si>
    <t>Transformer Rating (VA)</t>
  </si>
  <si>
    <t>VA</t>
  </si>
  <si>
    <t>Transformer Configuration</t>
  </si>
  <si>
    <t>Percent Impedance (Z%)</t>
  </si>
  <si>
    <t>Z%</t>
  </si>
  <si>
    <t>Impedance Voltage (Vz)</t>
  </si>
  <si>
    <t>Transformer Maximum Fault Current</t>
  </si>
  <si>
    <t>Transformer Secondary Fault Type</t>
  </si>
  <si>
    <t>Line to Earth</t>
  </si>
  <si>
    <r>
      <t xml:space="preserve">Maximum Fault Current </t>
    </r>
    <r>
      <rPr>
        <b/>
        <sz val="10"/>
        <rFont val="Arial"/>
        <family val="2"/>
      </rPr>
      <t>A</t>
    </r>
    <r>
      <rPr>
        <sz val="10"/>
        <rFont val="Arial"/>
      </rPr>
      <t>=</t>
    </r>
  </si>
  <si>
    <r>
      <t xml:space="preserve">x Secondary Full Load Current </t>
    </r>
    <r>
      <rPr>
        <b/>
        <sz val="10"/>
        <rFont val="Arial"/>
        <family val="2"/>
      </rPr>
      <t>I</t>
    </r>
  </si>
  <si>
    <r>
      <t>Impedance Volts</t>
    </r>
    <r>
      <rPr>
        <b/>
        <sz val="10"/>
        <rFont val="Arial"/>
        <family val="2"/>
      </rPr>
      <t xml:space="preserve"> Vz%</t>
    </r>
  </si>
  <si>
    <t>Maximum Fault Current (A)</t>
  </si>
  <si>
    <t xml:space="preserve"> Maximum Fault Current (kA)</t>
  </si>
  <si>
    <t>Secondary Current (I)</t>
  </si>
  <si>
    <t>This is the Maximum Current that can be achieved at the Transformer's Secondary Terminals and</t>
  </si>
  <si>
    <t>doesn’t allow for any Impedance in the primary or secondary circuitry to and from the transformer.</t>
  </si>
  <si>
    <t>Transformer Maximum Fault Current Allowing for Loop Impedance</t>
  </si>
  <si>
    <t>To Calculate the Maximum Fault Current that can be achieved in a circuit fed by a transformer</t>
  </si>
  <si>
    <t xml:space="preserve">we refer to the below formula. This formula calculates the loop impedance at the end of a circuit fed </t>
  </si>
  <si>
    <t xml:space="preserve"> from the secondary winding of a transformer.</t>
  </si>
  <si>
    <t>When calculating Fault Loop Impedance Select the Correct Transformer Type Above.</t>
  </si>
  <si>
    <t>Three Phase Transformers Divide the Values for Vs secondary Voltage by √3 and the VA by 3</t>
  </si>
  <si>
    <t>For Centre Tapped to Earth (CTE) transformers halve the values for Vs and VA .</t>
  </si>
  <si>
    <t>For RLV / 110V CTE Disconnection Times &amp; Zs figures refer to BS7671:2008, 411.8 Table 41.6</t>
  </si>
  <si>
    <t>Zsec = Zp x</t>
  </si>
  <si>
    <t xml:space="preserve">   Vs   ²     Vp</t>
  </si>
  <si>
    <t>Vs²</t>
  </si>
  <si>
    <t>+ (R1 + R2)</t>
  </si>
  <si>
    <t>Ω</t>
  </si>
  <si>
    <r>
      <t>Zp</t>
    </r>
    <r>
      <rPr>
        <sz val="10"/>
        <rFont val="Arial"/>
      </rPr>
      <t xml:space="preserve"> = Loop impedance of primary circuit including Source </t>
    </r>
    <r>
      <rPr>
        <b/>
        <sz val="10"/>
        <rFont val="Arial"/>
        <family val="2"/>
      </rPr>
      <t>(Ze + 2R1)</t>
    </r>
  </si>
  <si>
    <t>V</t>
  </si>
  <si>
    <r>
      <t>Vp</t>
    </r>
    <r>
      <rPr>
        <sz val="10"/>
        <rFont val="Arial"/>
      </rPr>
      <t xml:space="preserve"> = Primary Voltage</t>
    </r>
  </si>
  <si>
    <r>
      <t>Vs</t>
    </r>
    <r>
      <rPr>
        <sz val="10"/>
        <rFont val="Arial"/>
      </rPr>
      <t xml:space="preserve"> = Secondary Voltage</t>
    </r>
  </si>
  <si>
    <r>
      <t>VA</t>
    </r>
    <r>
      <rPr>
        <sz val="10"/>
        <rFont val="Arial"/>
      </rPr>
      <t xml:space="preserve"> = Transformer Rating</t>
    </r>
  </si>
  <si>
    <t>%</t>
  </si>
  <si>
    <r>
      <t>Z%</t>
    </r>
    <r>
      <rPr>
        <sz val="10"/>
        <rFont val="Arial"/>
      </rPr>
      <t xml:space="preserve"> = Transformer percentage Impedance</t>
    </r>
  </si>
  <si>
    <r>
      <t>(R1 + R2)</t>
    </r>
    <r>
      <rPr>
        <sz val="10"/>
        <rFont val="Arial"/>
      </rPr>
      <t xml:space="preserve"> = Resistance of Secondary circuit Phase and Protective conductor</t>
    </r>
  </si>
  <si>
    <t>Primary Circuit Impedance (Ze + 2R1)</t>
  </si>
  <si>
    <t>Zp (Ze + 2R1) Ohms</t>
  </si>
  <si>
    <t>Secondary Circuit Impedance (R1 + R2)</t>
  </si>
  <si>
    <t>(R1 + R2) Ohms</t>
  </si>
  <si>
    <t>Total Impedance (Zsec)</t>
  </si>
  <si>
    <t>Ohms</t>
  </si>
  <si>
    <t>Transformer Actual Earth Fault Current</t>
  </si>
  <si>
    <t xml:space="preserve">To calculate the Actual Fault Current in a transformer we can refer to the below formula taken from </t>
  </si>
  <si>
    <t xml:space="preserve">BS7671:2008, 411.4.5 and use the above figure for the transformers Total Impedance (Zsec). </t>
  </si>
  <si>
    <r>
      <t xml:space="preserve">Earth Fault loop Impedance </t>
    </r>
    <r>
      <rPr>
        <b/>
        <sz val="10"/>
        <rFont val="Arial"/>
        <family val="2"/>
      </rPr>
      <t>Zs =</t>
    </r>
  </si>
  <si>
    <r>
      <t xml:space="preserve"> Voltage to Earth</t>
    </r>
    <r>
      <rPr>
        <b/>
        <sz val="10"/>
        <rFont val="Arial"/>
        <family val="2"/>
      </rPr>
      <t xml:space="preserve"> Uo</t>
    </r>
  </si>
  <si>
    <r>
      <t>Fault Current</t>
    </r>
    <r>
      <rPr>
        <b/>
        <sz val="10"/>
        <rFont val="Arial"/>
        <family val="2"/>
      </rPr>
      <t xml:space="preserve"> Ia</t>
    </r>
    <r>
      <rPr>
        <sz val="10"/>
        <rFont val="Arial"/>
      </rPr>
      <t xml:space="preserve"> = </t>
    </r>
  </si>
  <si>
    <r>
      <t xml:space="preserve">Voltage to Earth </t>
    </r>
    <r>
      <rPr>
        <b/>
        <sz val="10"/>
        <rFont val="Arial"/>
        <family val="2"/>
      </rPr>
      <t>Uo</t>
    </r>
  </si>
  <si>
    <r>
      <t>Fault Current</t>
    </r>
    <r>
      <rPr>
        <b/>
        <sz val="10"/>
        <rFont val="Arial"/>
        <family val="2"/>
      </rPr>
      <t xml:space="preserve"> Ia</t>
    </r>
  </si>
  <si>
    <r>
      <t>Loop Impedance</t>
    </r>
    <r>
      <rPr>
        <b/>
        <sz val="10"/>
        <rFont val="Arial"/>
        <family val="2"/>
      </rPr>
      <t xml:space="preserve"> Zs</t>
    </r>
  </si>
  <si>
    <t>Actual Secondary Fault Current (Ia)</t>
  </si>
  <si>
    <t>Amps</t>
  </si>
  <si>
    <r>
      <t>Primary Fault Current</t>
    </r>
    <r>
      <rPr>
        <b/>
        <sz val="10"/>
        <rFont val="Arial"/>
        <family val="2"/>
      </rPr>
      <t xml:space="preserve"> I </t>
    </r>
    <r>
      <rPr>
        <sz val="10"/>
        <rFont val="Arial"/>
      </rPr>
      <t xml:space="preserve">= </t>
    </r>
  </si>
  <si>
    <r>
      <t xml:space="preserve">Secondary Fault Current </t>
    </r>
    <r>
      <rPr>
        <b/>
        <sz val="10"/>
        <rFont val="Arial"/>
        <family val="2"/>
      </rPr>
      <t>Ia x</t>
    </r>
  </si>
  <si>
    <r>
      <t xml:space="preserve">Secondary Voltage </t>
    </r>
    <r>
      <rPr>
        <b/>
        <sz val="10"/>
        <rFont val="Arial"/>
        <family val="2"/>
      </rPr>
      <t>Vs</t>
    </r>
  </si>
  <si>
    <r>
      <t>Primary Voltage</t>
    </r>
    <r>
      <rPr>
        <b/>
        <sz val="10"/>
        <rFont val="Arial"/>
        <family val="2"/>
      </rPr>
      <t xml:space="preserve"> Vp</t>
    </r>
  </si>
  <si>
    <t>Actual Primary Fault Current (I)</t>
  </si>
  <si>
    <t xml:space="preserve">Blakley calculator (version 2.0) Blakley Electrics Ltd. </t>
  </si>
  <si>
    <t>Three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</si>
</sst>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6">
    <font>
      <sz val="10"/>
      <name val="Arial"/>
    </font>
    <font>
      <sz val="10"/>
      <name val="Arial"/>
    </font>
    <font>
      <u/>
      <sz val="16"/>
      <name val="Arial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2"/>
      <name val="Arial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1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11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/>
    <xf numFmtId="2" fontId="12" fillId="2" borderId="2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</xf>
    <xf numFmtId="0" fontId="12" fillId="2" borderId="6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2" fontId="12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right"/>
    </xf>
    <xf numFmtId="0" fontId="12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5" fillId="2" borderId="0" xfId="0" quotePrefix="1" applyFont="1" applyFill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165" fontId="12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wrapText="1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quotePrefix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quotePrefix="1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44</xdr:row>
      <xdr:rowOff>0</xdr:rowOff>
    </xdr:from>
    <xdr:to>
      <xdr:col>5</xdr:col>
      <xdr:colOff>447675</xdr:colOff>
      <xdr:row>46</xdr:row>
      <xdr:rowOff>0</xdr:rowOff>
    </xdr:to>
    <xdr:sp macro="" textlink="">
      <xdr:nvSpPr>
        <xdr:cNvPr id="2" name="AutoShape 19"/>
        <xdr:cNvSpPr>
          <a:spLocks/>
        </xdr:cNvSpPr>
      </xdr:nvSpPr>
      <xdr:spPr bwMode="auto">
        <a:xfrm>
          <a:off x="3600450" y="6429375"/>
          <a:ext cx="85725" cy="323850"/>
        </a:xfrm>
        <a:prstGeom prst="rightBracket">
          <a:avLst>
            <a:gd name="adj" fmla="val 3148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44</xdr:row>
      <xdr:rowOff>0</xdr:rowOff>
    </xdr:from>
    <xdr:to>
      <xdr:col>5</xdr:col>
      <xdr:colOff>257175</xdr:colOff>
      <xdr:row>46</xdr:row>
      <xdr:rowOff>0</xdr:rowOff>
    </xdr:to>
    <xdr:sp macro="" textlink="">
      <xdr:nvSpPr>
        <xdr:cNvPr id="3" name="AutoShape 20"/>
        <xdr:cNvSpPr>
          <a:spLocks/>
        </xdr:cNvSpPr>
      </xdr:nvSpPr>
      <xdr:spPr bwMode="auto">
        <a:xfrm>
          <a:off x="3400425" y="6429375"/>
          <a:ext cx="95250" cy="323850"/>
        </a:xfrm>
        <a:prstGeom prst="leftBracket">
          <a:avLst>
            <a:gd name="adj" fmla="val 2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371475</xdr:colOff>
      <xdr:row>44</xdr:row>
      <xdr:rowOff>0</xdr:rowOff>
    </xdr:from>
    <xdr:to>
      <xdr:col>4</xdr:col>
      <xdr:colOff>457200</xdr:colOff>
      <xdr:row>46</xdr:row>
      <xdr:rowOff>0</xdr:rowOff>
    </xdr:to>
    <xdr:sp macro="" textlink="">
      <xdr:nvSpPr>
        <xdr:cNvPr id="4" name="AutoShape 21"/>
        <xdr:cNvSpPr>
          <a:spLocks/>
        </xdr:cNvSpPr>
      </xdr:nvSpPr>
      <xdr:spPr bwMode="auto">
        <a:xfrm>
          <a:off x="2962275" y="6429375"/>
          <a:ext cx="85725" cy="323850"/>
        </a:xfrm>
        <a:prstGeom prst="rightBracket">
          <a:avLst>
            <a:gd name="adj" fmla="val 3148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352425</xdr:colOff>
      <xdr:row>44</xdr:row>
      <xdr:rowOff>0</xdr:rowOff>
    </xdr:from>
    <xdr:to>
      <xdr:col>3</xdr:col>
      <xdr:colOff>438150</xdr:colOff>
      <xdr:row>46</xdr:row>
      <xdr:rowOff>0</xdr:rowOff>
    </xdr:to>
    <xdr:sp macro="" textlink="">
      <xdr:nvSpPr>
        <xdr:cNvPr id="5" name="AutoShape 22"/>
        <xdr:cNvSpPr>
          <a:spLocks/>
        </xdr:cNvSpPr>
      </xdr:nvSpPr>
      <xdr:spPr bwMode="auto">
        <a:xfrm>
          <a:off x="2295525" y="6429375"/>
          <a:ext cx="85725" cy="323850"/>
        </a:xfrm>
        <a:prstGeom prst="rightBracket">
          <a:avLst>
            <a:gd name="adj" fmla="val 3148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44</xdr:row>
      <xdr:rowOff>0</xdr:rowOff>
    </xdr:from>
    <xdr:to>
      <xdr:col>4</xdr:col>
      <xdr:colOff>257175</xdr:colOff>
      <xdr:row>46</xdr:row>
      <xdr:rowOff>0</xdr:rowOff>
    </xdr:to>
    <xdr:sp macro="" textlink="">
      <xdr:nvSpPr>
        <xdr:cNvPr id="6" name="AutoShape 23"/>
        <xdr:cNvSpPr>
          <a:spLocks/>
        </xdr:cNvSpPr>
      </xdr:nvSpPr>
      <xdr:spPr bwMode="auto">
        <a:xfrm>
          <a:off x="2752725" y="6429375"/>
          <a:ext cx="95250" cy="323850"/>
        </a:xfrm>
        <a:prstGeom prst="leftBracket">
          <a:avLst>
            <a:gd name="adj" fmla="val 2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44</xdr:row>
      <xdr:rowOff>0</xdr:rowOff>
    </xdr:from>
    <xdr:to>
      <xdr:col>3</xdr:col>
      <xdr:colOff>257175</xdr:colOff>
      <xdr:row>46</xdr:row>
      <xdr:rowOff>0</xdr:rowOff>
    </xdr:to>
    <xdr:sp macro="" textlink="">
      <xdr:nvSpPr>
        <xdr:cNvPr id="7" name="AutoShape 24"/>
        <xdr:cNvSpPr>
          <a:spLocks/>
        </xdr:cNvSpPr>
      </xdr:nvSpPr>
      <xdr:spPr bwMode="auto">
        <a:xfrm>
          <a:off x="2105025" y="6429375"/>
          <a:ext cx="95250" cy="323850"/>
        </a:xfrm>
        <a:prstGeom prst="leftBracket">
          <a:avLst>
            <a:gd name="adj" fmla="val 2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200025</xdr:colOff>
      <xdr:row>45</xdr:row>
      <xdr:rowOff>0</xdr:rowOff>
    </xdr:from>
    <xdr:to>
      <xdr:col>3</xdr:col>
      <xdr:colOff>381000</xdr:colOff>
      <xdr:row>45</xdr:row>
      <xdr:rowOff>0</xdr:rowOff>
    </xdr:to>
    <xdr:sp macro="" textlink="">
      <xdr:nvSpPr>
        <xdr:cNvPr id="8" name="Line 25"/>
        <xdr:cNvSpPr>
          <a:spLocks noChangeShapeType="1"/>
        </xdr:cNvSpPr>
      </xdr:nvSpPr>
      <xdr:spPr bwMode="auto">
        <a:xfrm>
          <a:off x="2143125" y="65913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45</xdr:row>
      <xdr:rowOff>0</xdr:rowOff>
    </xdr:from>
    <xdr:to>
      <xdr:col>4</xdr:col>
      <xdr:colOff>400050</xdr:colOff>
      <xdr:row>45</xdr:row>
      <xdr:rowOff>0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>
          <a:off x="2809875" y="65913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45</xdr:row>
      <xdr:rowOff>0</xdr:rowOff>
    </xdr:from>
    <xdr:to>
      <xdr:col>5</xdr:col>
      <xdr:colOff>390525</xdr:colOff>
      <xdr:row>45</xdr:row>
      <xdr:rowOff>0</xdr:rowOff>
    </xdr:to>
    <xdr:sp macro="" textlink="">
      <xdr:nvSpPr>
        <xdr:cNvPr id="10" name="Line 27"/>
        <xdr:cNvSpPr>
          <a:spLocks noChangeShapeType="1"/>
        </xdr:cNvSpPr>
      </xdr:nvSpPr>
      <xdr:spPr bwMode="auto">
        <a:xfrm>
          <a:off x="3448050" y="65913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44</xdr:row>
      <xdr:rowOff>123825</xdr:rowOff>
    </xdr:from>
    <xdr:to>
      <xdr:col>4</xdr:col>
      <xdr:colOff>38100</xdr:colOff>
      <xdr:row>45</xdr:row>
      <xdr:rowOff>38100</xdr:rowOff>
    </xdr:to>
    <xdr:grpSp>
      <xdr:nvGrpSpPr>
        <xdr:cNvPr id="11" name="Group 37"/>
        <xdr:cNvGrpSpPr>
          <a:grpSpLocks/>
        </xdr:cNvGrpSpPr>
      </xdr:nvGrpSpPr>
      <xdr:grpSpPr bwMode="auto">
        <a:xfrm>
          <a:off x="2514600" y="6553200"/>
          <a:ext cx="114300" cy="76200"/>
          <a:chOff x="253" y="602"/>
          <a:chExt cx="6" cy="6"/>
        </a:xfrm>
      </xdr:grpSpPr>
      <xdr:sp macro="" textlink="">
        <xdr:nvSpPr>
          <xdr:cNvPr id="12" name="Line 29"/>
          <xdr:cNvSpPr>
            <a:spLocks noChangeShapeType="1"/>
          </xdr:cNvSpPr>
        </xdr:nvSpPr>
        <xdr:spPr bwMode="auto">
          <a:xfrm flipH="1">
            <a:off x="256" y="602"/>
            <a:ext cx="0" cy="6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30"/>
          <xdr:cNvSpPr>
            <a:spLocks noChangeShapeType="1"/>
          </xdr:cNvSpPr>
        </xdr:nvSpPr>
        <xdr:spPr bwMode="auto">
          <a:xfrm>
            <a:off x="253" y="605"/>
            <a:ext cx="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571500</xdr:colOff>
      <xdr:row>44</xdr:row>
      <xdr:rowOff>123825</xdr:rowOff>
    </xdr:from>
    <xdr:to>
      <xdr:col>5</xdr:col>
      <xdr:colOff>38100</xdr:colOff>
      <xdr:row>45</xdr:row>
      <xdr:rowOff>38100</xdr:rowOff>
    </xdr:to>
    <xdr:grpSp>
      <xdr:nvGrpSpPr>
        <xdr:cNvPr id="14" name="Group 38"/>
        <xdr:cNvGrpSpPr>
          <a:grpSpLocks/>
        </xdr:cNvGrpSpPr>
      </xdr:nvGrpSpPr>
      <xdr:grpSpPr bwMode="auto">
        <a:xfrm rot="2700000">
          <a:off x="3181350" y="6534150"/>
          <a:ext cx="76200" cy="114300"/>
          <a:chOff x="253" y="602"/>
          <a:chExt cx="6" cy="6"/>
        </a:xfrm>
      </xdr:grpSpPr>
      <xdr:sp macro="" textlink="">
        <xdr:nvSpPr>
          <xdr:cNvPr id="15" name="Line 39"/>
          <xdr:cNvSpPr>
            <a:spLocks noChangeShapeType="1"/>
          </xdr:cNvSpPr>
        </xdr:nvSpPr>
        <xdr:spPr bwMode="auto">
          <a:xfrm flipH="1">
            <a:off x="256" y="602"/>
            <a:ext cx="0" cy="6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40"/>
          <xdr:cNvSpPr>
            <a:spLocks noChangeShapeType="1"/>
          </xdr:cNvSpPr>
        </xdr:nvSpPr>
        <xdr:spPr bwMode="auto">
          <a:xfrm>
            <a:off x="253" y="605"/>
            <a:ext cx="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6</xdr:col>
      <xdr:colOff>95250</xdr:colOff>
      <xdr:row>0</xdr:row>
      <xdr:rowOff>66675</xdr:rowOff>
    </xdr:from>
    <xdr:to>
      <xdr:col>8</xdr:col>
      <xdr:colOff>542925</xdr:colOff>
      <xdr:row>0</xdr:row>
      <xdr:rowOff>561975</xdr:rowOff>
    </xdr:to>
    <xdr:pic>
      <xdr:nvPicPr>
        <xdr:cNvPr id="17" name="Picture 69" descr="Blakle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66675"/>
          <a:ext cx="1743075" cy="49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69</xdr:row>
      <xdr:rowOff>95250</xdr:rowOff>
    </xdr:from>
    <xdr:to>
      <xdr:col>8</xdr:col>
      <xdr:colOff>209550</xdr:colOff>
      <xdr:row>72</xdr:row>
      <xdr:rowOff>66675</xdr:rowOff>
    </xdr:to>
    <xdr:pic>
      <xdr:nvPicPr>
        <xdr:cNvPr id="18" name="Picture 70" descr="Power Professional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10029825"/>
          <a:ext cx="4962525" cy="457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0</xdr:row>
      <xdr:rowOff>161925</xdr:rowOff>
    </xdr:from>
    <xdr:to>
      <xdr:col>2</xdr:col>
      <xdr:colOff>47625</xdr:colOff>
      <xdr:row>0</xdr:row>
      <xdr:rowOff>371475</xdr:rowOff>
    </xdr:to>
    <xdr:pic>
      <xdr:nvPicPr>
        <xdr:cNvPr id="19" name="Picture 72" descr="trans power_sm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61925"/>
          <a:ext cx="1238250" cy="20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indexed="10"/>
  </sheetPr>
  <dimension ref="A1:J73"/>
  <sheetViews>
    <sheetView tabSelected="1" workbookViewId="0">
      <selection activeCell="E25" sqref="E25:F25"/>
    </sheetView>
  </sheetViews>
  <sheetFormatPr defaultRowHeight="12.75"/>
  <cols>
    <col min="1" max="9" width="9.7109375" style="1" customWidth="1"/>
    <col min="10" max="16384" width="9.140625" style="1"/>
  </cols>
  <sheetData>
    <row r="1" spans="1:10" ht="45" customHeight="1">
      <c r="B1" s="2"/>
      <c r="C1" s="31" t="s">
        <v>0</v>
      </c>
      <c r="D1" s="31"/>
      <c r="E1" s="31"/>
      <c r="F1" s="31"/>
      <c r="G1" s="2"/>
      <c r="H1" s="2"/>
      <c r="I1" s="2"/>
    </row>
    <row r="2" spans="1:10" ht="3.95" customHeight="1">
      <c r="A2" s="3"/>
      <c r="B2" s="3"/>
      <c r="C2" s="3"/>
      <c r="D2" s="3"/>
      <c r="E2" s="3"/>
      <c r="F2" s="3"/>
      <c r="G2" s="3"/>
      <c r="H2" s="3"/>
      <c r="I2" s="3"/>
    </row>
    <row r="3" spans="1:10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10">
      <c r="A4" s="33" t="s">
        <v>2</v>
      </c>
      <c r="B4" s="33"/>
      <c r="C4" s="33"/>
      <c r="D4" s="33"/>
      <c r="E4" s="33"/>
      <c r="F4" s="33"/>
      <c r="G4" s="33"/>
      <c r="H4" s="33"/>
      <c r="I4" s="33"/>
    </row>
    <row r="5" spans="1:10">
      <c r="A5" s="33" t="s">
        <v>3</v>
      </c>
      <c r="B5" s="33"/>
      <c r="C5" s="33"/>
      <c r="D5" s="33"/>
      <c r="E5" s="33"/>
      <c r="F5" s="33"/>
      <c r="G5" s="33"/>
      <c r="H5" s="33"/>
      <c r="I5" s="33"/>
    </row>
    <row r="6" spans="1:10">
      <c r="A6" s="33" t="s">
        <v>4</v>
      </c>
      <c r="B6" s="33"/>
      <c r="C6" s="33"/>
      <c r="D6" s="33"/>
      <c r="E6" s="33"/>
      <c r="F6" s="33"/>
      <c r="G6" s="33"/>
      <c r="H6" s="33"/>
      <c r="I6" s="33"/>
    </row>
    <row r="7" spans="1:10">
      <c r="A7" s="34" t="s">
        <v>5</v>
      </c>
      <c r="B7" s="34"/>
      <c r="C7" s="34"/>
      <c r="D7" s="34"/>
      <c r="E7" s="34"/>
      <c r="F7" s="34"/>
      <c r="G7" s="34"/>
      <c r="H7" s="34"/>
      <c r="I7" s="34"/>
    </row>
    <row r="8" spans="1:10">
      <c r="A8" s="35" t="s">
        <v>6</v>
      </c>
      <c r="B8" s="35"/>
      <c r="C8" s="35"/>
      <c r="D8" s="35"/>
      <c r="E8" s="35"/>
      <c r="F8" s="35"/>
      <c r="G8" s="35"/>
      <c r="H8" s="35"/>
      <c r="I8" s="35"/>
    </row>
    <row r="9" spans="1:10">
      <c r="A9" s="35" t="s">
        <v>7</v>
      </c>
      <c r="B9" s="35"/>
      <c r="C9" s="35"/>
      <c r="D9" s="35"/>
      <c r="E9" s="35"/>
      <c r="F9" s="35"/>
      <c r="G9" s="35"/>
      <c r="H9" s="35"/>
      <c r="I9" s="35"/>
    </row>
    <row r="10" spans="1:10" ht="3.95" customHeight="1"/>
    <row r="11" spans="1:10" ht="13.5" thickBot="1">
      <c r="A11" s="36" t="s">
        <v>8</v>
      </c>
      <c r="B11" s="36"/>
      <c r="C11" s="36"/>
      <c r="D11" s="37" t="s">
        <v>9</v>
      </c>
      <c r="E11" s="37"/>
      <c r="F11" s="37"/>
      <c r="G11" s="37"/>
      <c r="H11" s="37"/>
    </row>
    <row r="12" spans="1:10">
      <c r="A12" s="36"/>
      <c r="B12" s="36"/>
      <c r="C12" s="36"/>
      <c r="D12" s="34">
        <v>100</v>
      </c>
      <c r="E12" s="34"/>
      <c r="F12" s="34"/>
      <c r="G12" s="34"/>
    </row>
    <row r="13" spans="1:10">
      <c r="A13" s="29" t="s">
        <v>10</v>
      </c>
      <c r="B13" s="30"/>
      <c r="C13" s="30"/>
      <c r="D13" s="30"/>
      <c r="E13" s="30"/>
      <c r="F13" s="30"/>
      <c r="G13" s="30"/>
      <c r="H13" s="30"/>
      <c r="I13" s="30"/>
    </row>
    <row r="14" spans="1:10">
      <c r="A14" s="38" t="s">
        <v>11</v>
      </c>
      <c r="B14" s="30"/>
      <c r="C14" s="30"/>
      <c r="D14" s="30"/>
      <c r="E14" s="30"/>
      <c r="F14" s="30"/>
      <c r="G14" s="30"/>
      <c r="H14" s="30"/>
      <c r="I14" s="30"/>
    </row>
    <row r="15" spans="1:10" ht="3.95" customHeight="1">
      <c r="D15" s="4"/>
      <c r="E15" s="5"/>
      <c r="J15" s="6"/>
    </row>
    <row r="16" spans="1:10">
      <c r="D16" s="4" t="s">
        <v>12</v>
      </c>
      <c r="E16" s="7">
        <v>10000</v>
      </c>
      <c r="F16" s="8" t="s">
        <v>13</v>
      </c>
    </row>
    <row r="17" spans="1:9">
      <c r="D17" s="4" t="s">
        <v>14</v>
      </c>
      <c r="E17" s="7">
        <v>400</v>
      </c>
      <c r="F17" s="8" t="s">
        <v>15</v>
      </c>
    </row>
    <row r="18" spans="1:9">
      <c r="D18" s="4" t="s">
        <v>16</v>
      </c>
      <c r="E18" s="7">
        <v>1000</v>
      </c>
      <c r="F18" s="8" t="s">
        <v>17</v>
      </c>
    </row>
    <row r="19" spans="1:9">
      <c r="D19" s="4" t="s">
        <v>18</v>
      </c>
      <c r="E19" s="7" t="s">
        <v>77</v>
      </c>
    </row>
    <row r="20" spans="1:9">
      <c r="D20" s="4" t="s">
        <v>19</v>
      </c>
      <c r="E20" s="7">
        <v>6</v>
      </c>
      <c r="F20" s="8" t="s">
        <v>20</v>
      </c>
    </row>
    <row r="21" spans="1:9">
      <c r="B21" s="39" t="s">
        <v>21</v>
      </c>
      <c r="C21" s="39"/>
      <c r="D21" s="40"/>
      <c r="E21" s="9">
        <f>SUM((E16*E20)/100)</f>
        <v>600</v>
      </c>
      <c r="F21" s="8"/>
    </row>
    <row r="22" spans="1:9" ht="3.95" customHeight="1">
      <c r="D22" s="10"/>
      <c r="E22" s="8"/>
    </row>
    <row r="23" spans="1:9" ht="13.5" customHeight="1">
      <c r="A23" s="41" t="s">
        <v>22</v>
      </c>
      <c r="B23" s="41"/>
      <c r="C23" s="41"/>
      <c r="D23" s="41"/>
      <c r="E23" s="41"/>
      <c r="F23" s="41"/>
      <c r="G23" s="41"/>
      <c r="H23" s="41"/>
      <c r="I23" s="41"/>
    </row>
    <row r="24" spans="1:9" ht="3.95" customHeight="1">
      <c r="D24" s="10"/>
      <c r="E24" s="8"/>
    </row>
    <row r="25" spans="1:9" ht="13.5" customHeight="1">
      <c r="D25" s="4" t="s">
        <v>23</v>
      </c>
      <c r="E25" s="42" t="s">
        <v>24</v>
      </c>
      <c r="F25" s="43"/>
    </row>
    <row r="26" spans="1:9" ht="3.95" customHeight="1">
      <c r="D26" s="4"/>
      <c r="E26" s="11"/>
      <c r="F26" s="5"/>
    </row>
    <row r="27" spans="1:9" ht="13.5" thickBot="1">
      <c r="A27" s="44" t="s">
        <v>25</v>
      </c>
      <c r="B27" s="44"/>
      <c r="C27" s="44"/>
      <c r="D27" s="45">
        <v>100</v>
      </c>
      <c r="E27" s="45"/>
      <c r="F27" s="46" t="s">
        <v>26</v>
      </c>
      <c r="G27" s="46"/>
      <c r="H27" s="46"/>
    </row>
    <row r="28" spans="1:9">
      <c r="A28" s="44"/>
      <c r="B28" s="44"/>
      <c r="C28" s="44"/>
      <c r="D28" s="34" t="s">
        <v>27</v>
      </c>
      <c r="E28" s="34"/>
      <c r="F28" s="46"/>
      <c r="G28" s="46"/>
      <c r="H28" s="46"/>
    </row>
    <row r="29" spans="1:9" ht="3.95" customHeight="1"/>
    <row r="30" spans="1:9">
      <c r="D30" s="4" t="s">
        <v>28</v>
      </c>
      <c r="E30" s="12">
        <f>SUM(100/$E$20)*(ROUND($F$31,1))</f>
        <v>23.333333333333332</v>
      </c>
      <c r="F30" s="13"/>
      <c r="G30" s="14"/>
    </row>
    <row r="31" spans="1:9">
      <c r="D31" s="4" t="s">
        <v>29</v>
      </c>
      <c r="E31" s="9">
        <f>SUM($E$30/1000)</f>
        <v>2.3333333333333331E-2</v>
      </c>
      <c r="F31" s="9">
        <f>IF(AND($E$19="Three",$E$25="Line to Line"),ROUND($A$50/$A$49,2),IF($E$19="single",SUM($E$18/$E$17),IF($E$19="three",SUM($E$18/$E$17/1.732),SUM(($E$18/2)/($E$17/2)))))</f>
        <v>1.4434180138568129</v>
      </c>
      <c r="G31" s="14" t="s">
        <v>30</v>
      </c>
    </row>
    <row r="32" spans="1:9" ht="3.95" customHeight="1">
      <c r="D32" s="4"/>
      <c r="E32" s="15"/>
      <c r="F32" s="15"/>
      <c r="G32" s="14"/>
    </row>
    <row r="33" spans="1:9">
      <c r="A33" s="38" t="s">
        <v>31</v>
      </c>
      <c r="B33" s="38"/>
      <c r="C33" s="38"/>
      <c r="D33" s="38"/>
      <c r="E33" s="38"/>
      <c r="F33" s="38"/>
      <c r="G33" s="38"/>
      <c r="H33" s="38"/>
      <c r="I33" s="38"/>
    </row>
    <row r="34" spans="1:9">
      <c r="A34" s="38" t="s">
        <v>32</v>
      </c>
      <c r="B34" s="38"/>
      <c r="C34" s="38"/>
      <c r="D34" s="38"/>
      <c r="E34" s="38"/>
      <c r="F34" s="38"/>
      <c r="G34" s="38"/>
      <c r="H34" s="38"/>
      <c r="I34" s="38"/>
    </row>
    <row r="35" spans="1:9" ht="3.95" customHeight="1">
      <c r="A35" s="16"/>
      <c r="B35" s="16"/>
      <c r="C35" s="16"/>
      <c r="D35" s="16"/>
      <c r="E35" s="16"/>
      <c r="F35" s="16"/>
      <c r="G35" s="16"/>
      <c r="H35" s="16"/>
      <c r="I35" s="16"/>
    </row>
    <row r="36" spans="1:9">
      <c r="A36" s="32" t="s">
        <v>33</v>
      </c>
      <c r="B36" s="32"/>
      <c r="C36" s="32"/>
      <c r="D36" s="32"/>
      <c r="E36" s="32"/>
      <c r="F36" s="32"/>
      <c r="G36" s="32"/>
      <c r="H36" s="32"/>
      <c r="I36" s="32"/>
    </row>
    <row r="37" spans="1:9">
      <c r="A37" s="47" t="s">
        <v>34</v>
      </c>
      <c r="B37" s="32"/>
      <c r="C37" s="32"/>
      <c r="D37" s="32"/>
      <c r="E37" s="32"/>
      <c r="F37" s="32"/>
      <c r="G37" s="32"/>
      <c r="H37" s="32"/>
      <c r="I37" s="32"/>
    </row>
    <row r="38" spans="1:9">
      <c r="A38" s="47" t="s">
        <v>35</v>
      </c>
      <c r="B38" s="32"/>
      <c r="C38" s="32"/>
      <c r="D38" s="32"/>
      <c r="E38" s="32"/>
      <c r="F38" s="32"/>
      <c r="G38" s="32"/>
      <c r="H38" s="32"/>
      <c r="I38" s="32"/>
    </row>
    <row r="39" spans="1:9">
      <c r="A39" s="34" t="s">
        <v>36</v>
      </c>
      <c r="B39" s="34"/>
      <c r="C39" s="34"/>
      <c r="D39" s="34"/>
      <c r="E39" s="34"/>
      <c r="F39" s="34"/>
      <c r="G39" s="34"/>
      <c r="H39" s="34"/>
      <c r="I39" s="34"/>
    </row>
    <row r="40" spans="1:9">
      <c r="A40" s="48" t="s">
        <v>37</v>
      </c>
      <c r="B40" s="48"/>
      <c r="C40" s="48"/>
      <c r="D40" s="48"/>
      <c r="E40" s="48"/>
      <c r="F40" s="48"/>
      <c r="G40" s="48"/>
      <c r="H40" s="48"/>
      <c r="I40" s="48"/>
    </row>
    <row r="41" spans="1:9">
      <c r="A41" s="48" t="s">
        <v>38</v>
      </c>
      <c r="B41" s="48"/>
      <c r="C41" s="48"/>
      <c r="D41" s="48"/>
      <c r="E41" s="48"/>
      <c r="F41" s="48"/>
      <c r="G41" s="48"/>
      <c r="H41" s="48"/>
      <c r="I41" s="48"/>
    </row>
    <row r="42" spans="1:9" ht="13.15" customHeight="1">
      <c r="A42" s="48" t="s">
        <v>39</v>
      </c>
      <c r="B42" s="48"/>
      <c r="C42" s="48"/>
      <c r="D42" s="48"/>
      <c r="E42" s="48"/>
      <c r="F42" s="48"/>
      <c r="G42" s="48"/>
      <c r="H42" s="48"/>
      <c r="I42" s="48"/>
    </row>
    <row r="43" spans="1:9" ht="13.15" customHeight="1">
      <c r="A43" s="48" t="s">
        <v>40</v>
      </c>
      <c r="B43" s="48"/>
      <c r="C43" s="48"/>
      <c r="D43" s="48"/>
      <c r="E43" s="48"/>
      <c r="F43" s="48"/>
      <c r="G43" s="48"/>
      <c r="H43" s="48"/>
      <c r="I43" s="48"/>
    </row>
    <row r="44" spans="1:9" ht="3.95" customHeight="1"/>
    <row r="45" spans="1:9">
      <c r="A45" s="17"/>
      <c r="B45" s="49" t="s">
        <v>41</v>
      </c>
      <c r="C45" s="49"/>
      <c r="D45" s="50" t="s">
        <v>42</v>
      </c>
      <c r="E45" s="17" t="s">
        <v>20</v>
      </c>
      <c r="F45" s="17" t="s">
        <v>43</v>
      </c>
      <c r="G45" s="52" t="s">
        <v>44</v>
      </c>
      <c r="H45" s="52"/>
      <c r="I45" s="17"/>
    </row>
    <row r="46" spans="1:9">
      <c r="A46" s="17"/>
      <c r="B46" s="49"/>
      <c r="C46" s="49"/>
      <c r="D46" s="51"/>
      <c r="E46" s="17">
        <v>100</v>
      </c>
      <c r="F46" s="17" t="s">
        <v>17</v>
      </c>
      <c r="G46" s="52"/>
      <c r="H46" s="52"/>
      <c r="I46" s="17"/>
    </row>
    <row r="47" spans="1:9">
      <c r="A47" s="18">
        <f>($E$54)</f>
        <v>0.46</v>
      </c>
      <c r="B47" s="19" t="s">
        <v>45</v>
      </c>
      <c r="C47" s="8" t="s">
        <v>46</v>
      </c>
      <c r="D47" s="17"/>
      <c r="E47" s="17"/>
      <c r="F47" s="20"/>
      <c r="G47" s="21"/>
    </row>
    <row r="48" spans="1:9">
      <c r="A48" s="18">
        <f>($E$16)</f>
        <v>10000</v>
      </c>
      <c r="B48" s="19" t="s">
        <v>47</v>
      </c>
      <c r="C48" s="8" t="s">
        <v>48</v>
      </c>
    </row>
    <row r="49" spans="1:9">
      <c r="A49" s="22">
        <f>IF($E$25="Line to Earth",IF($E$19="single",($E$17),IF($E$19="three",ROUND(SUM($E$17/1.732),1),SUM($E$17/2))),IF($E$19="single",($E$17),IF($E$19="three",($E$17),SUM($E$17))))</f>
        <v>230.9</v>
      </c>
      <c r="B49" s="19" t="s">
        <v>47</v>
      </c>
      <c r="C49" s="8" t="s">
        <v>49</v>
      </c>
    </row>
    <row r="50" spans="1:9" ht="13.15" customHeight="1">
      <c r="A50" s="22">
        <f>IF($E$25="Line to Earth",IF($E$19="single",($E$18),IF($E$19="three",ROUND(SUM($E$18/3),0),SUM($E$18/2))),IF($E$19="single",($E$18),IF($E$19="three",ROUND(SUM(($E$18/3)*2),0),SUM($E$18))))</f>
        <v>333</v>
      </c>
      <c r="B50" s="19" t="s">
        <v>17</v>
      </c>
      <c r="C50" s="8" t="s">
        <v>50</v>
      </c>
      <c r="D50" s="10"/>
    </row>
    <row r="51" spans="1:9" ht="13.15" customHeight="1">
      <c r="A51" s="18">
        <f>($E$20)</f>
        <v>6</v>
      </c>
      <c r="B51" s="19" t="s">
        <v>51</v>
      </c>
      <c r="C51" s="8" t="s">
        <v>52</v>
      </c>
      <c r="D51" s="10"/>
      <c r="E51" s="8"/>
    </row>
    <row r="52" spans="1:9" ht="13.15" customHeight="1">
      <c r="A52" s="18">
        <f>($E$55)</f>
        <v>0.2</v>
      </c>
      <c r="B52" s="19" t="s">
        <v>45</v>
      </c>
      <c r="C52" s="8" t="s">
        <v>53</v>
      </c>
      <c r="D52" s="10"/>
      <c r="E52" s="8"/>
    </row>
    <row r="53" spans="1:9" ht="3.95" customHeight="1">
      <c r="A53" s="17"/>
      <c r="B53" s="17"/>
      <c r="C53" s="17"/>
      <c r="D53" s="17"/>
      <c r="E53" s="17"/>
      <c r="F53" s="17"/>
      <c r="G53" s="17"/>
      <c r="H53" s="17"/>
      <c r="I53" s="17"/>
    </row>
    <row r="54" spans="1:9" ht="13.15" customHeight="1">
      <c r="A54" s="17"/>
      <c r="B54" s="17"/>
      <c r="C54" s="17"/>
      <c r="D54" s="23" t="s">
        <v>54</v>
      </c>
      <c r="E54" s="7">
        <v>0.46</v>
      </c>
      <c r="F54" s="24" t="s">
        <v>55</v>
      </c>
      <c r="G54" s="17"/>
      <c r="H54" s="17"/>
      <c r="I54" s="17"/>
    </row>
    <row r="55" spans="1:9">
      <c r="A55" s="17"/>
      <c r="B55" s="17"/>
      <c r="C55" s="17"/>
      <c r="D55" s="23" t="s">
        <v>56</v>
      </c>
      <c r="E55" s="7">
        <v>0.2</v>
      </c>
      <c r="F55" s="24" t="s">
        <v>57</v>
      </c>
      <c r="G55" s="17"/>
      <c r="I55" s="17"/>
    </row>
    <row r="56" spans="1:9">
      <c r="A56" s="17"/>
      <c r="B56" s="17"/>
      <c r="C56" s="17"/>
      <c r="D56" s="23" t="s">
        <v>58</v>
      </c>
      <c r="E56" s="25">
        <f>SUM(E54*(($A$49/$E$16)^2)+($E$20/100)*(($A$49)^2/$A$50)+$E$55)</f>
        <v>9.8065173201980702</v>
      </c>
      <c r="F56" s="24" t="s">
        <v>59</v>
      </c>
      <c r="G56" s="17"/>
      <c r="I56" s="17"/>
    </row>
    <row r="57" spans="1:9" ht="3.95" customHeight="1">
      <c r="A57" s="17"/>
      <c r="B57" s="17"/>
      <c r="C57" s="17"/>
      <c r="D57" s="17"/>
      <c r="E57" s="17"/>
      <c r="F57" s="17"/>
      <c r="G57" s="17"/>
      <c r="H57" s="17"/>
      <c r="I57" s="17"/>
    </row>
    <row r="58" spans="1:9" ht="13.5" customHeight="1">
      <c r="A58" s="41" t="s">
        <v>60</v>
      </c>
      <c r="B58" s="41"/>
      <c r="C58" s="41"/>
      <c r="D58" s="41"/>
      <c r="E58" s="41"/>
      <c r="F58" s="41"/>
      <c r="G58" s="41"/>
      <c r="H58" s="41"/>
      <c r="I58" s="41"/>
    </row>
    <row r="59" spans="1:9" ht="3.95" customHeight="1">
      <c r="A59" s="26"/>
      <c r="B59" s="26"/>
      <c r="C59" s="26"/>
      <c r="D59" s="26"/>
      <c r="E59" s="26"/>
      <c r="F59" s="26"/>
      <c r="G59" s="26"/>
      <c r="H59" s="26"/>
      <c r="I59" s="26"/>
    </row>
    <row r="60" spans="1:9">
      <c r="A60" s="34" t="s">
        <v>61</v>
      </c>
      <c r="B60" s="34"/>
      <c r="C60" s="34"/>
      <c r="D60" s="34"/>
      <c r="E60" s="34"/>
      <c r="F60" s="34"/>
      <c r="G60" s="34"/>
      <c r="H60" s="34"/>
      <c r="I60" s="34"/>
    </row>
    <row r="61" spans="1:9">
      <c r="A61" s="34" t="s">
        <v>62</v>
      </c>
      <c r="B61" s="34"/>
      <c r="C61" s="34"/>
      <c r="D61" s="34"/>
      <c r="E61" s="34"/>
      <c r="F61" s="34"/>
      <c r="G61" s="34"/>
      <c r="H61" s="34"/>
      <c r="I61" s="34"/>
    </row>
    <row r="62" spans="1:9" ht="3.95" customHeight="1">
      <c r="A62" s="27"/>
      <c r="B62" s="27"/>
      <c r="C62" s="27"/>
      <c r="D62" s="27"/>
      <c r="E62" s="27"/>
      <c r="F62" s="27"/>
      <c r="G62" s="27"/>
      <c r="H62" s="27"/>
      <c r="I62" s="27"/>
    </row>
    <row r="63" spans="1:9" ht="13.5" thickBot="1">
      <c r="A63" s="44" t="s">
        <v>63</v>
      </c>
      <c r="B63" s="44"/>
      <c r="C63" s="44"/>
      <c r="D63" s="37" t="s">
        <v>64</v>
      </c>
      <c r="E63" s="37"/>
      <c r="F63" s="53" t="s">
        <v>65</v>
      </c>
      <c r="G63" s="53"/>
      <c r="H63" s="54" t="s">
        <v>66</v>
      </c>
      <c r="I63" s="55"/>
    </row>
    <row r="64" spans="1:9">
      <c r="A64" s="44"/>
      <c r="B64" s="44"/>
      <c r="C64" s="44"/>
      <c r="D64" s="56" t="s">
        <v>67</v>
      </c>
      <c r="E64" s="56"/>
      <c r="F64" s="53"/>
      <c r="G64" s="53"/>
      <c r="H64" s="57" t="s">
        <v>68</v>
      </c>
      <c r="I64" s="57"/>
    </row>
    <row r="65" spans="1:9" ht="3.95" customHeight="1">
      <c r="A65" s="27"/>
      <c r="B65" s="27"/>
      <c r="C65" s="27"/>
      <c r="D65" s="27"/>
      <c r="E65" s="27"/>
      <c r="F65" s="27"/>
      <c r="G65" s="27"/>
      <c r="H65" s="27"/>
      <c r="I65" s="27"/>
    </row>
    <row r="66" spans="1:9">
      <c r="A66" s="27"/>
      <c r="B66" s="28"/>
      <c r="C66" s="28"/>
      <c r="D66" s="23" t="s">
        <v>69</v>
      </c>
      <c r="E66" s="12">
        <f>IF($E$56=0,"0",SUM($A$49/ROUND($E$56,4)))</f>
        <v>23.545607505226126</v>
      </c>
      <c r="F66" s="24" t="s">
        <v>70</v>
      </c>
      <c r="G66" s="27"/>
      <c r="H66" s="27"/>
      <c r="I66" s="27"/>
    </row>
    <row r="67" spans="1:9" ht="13.5" thickBot="1">
      <c r="A67" s="53" t="s">
        <v>71</v>
      </c>
      <c r="B67" s="53"/>
      <c r="C67" s="53"/>
      <c r="D67" s="44" t="s">
        <v>72</v>
      </c>
      <c r="E67" s="44"/>
      <c r="F67" s="44"/>
      <c r="G67" s="54" t="s">
        <v>73</v>
      </c>
      <c r="H67" s="54"/>
    </row>
    <row r="68" spans="1:9">
      <c r="A68" s="53"/>
      <c r="B68" s="53"/>
      <c r="C68" s="53"/>
      <c r="D68" s="44"/>
      <c r="E68" s="44"/>
      <c r="F68" s="44"/>
      <c r="G68" s="58" t="s">
        <v>74</v>
      </c>
      <c r="H68" s="58"/>
    </row>
    <row r="69" spans="1:9">
      <c r="D69" s="23" t="s">
        <v>75</v>
      </c>
      <c r="E69" s="12">
        <f>IF($E$56=0,"0",SUM($A$49/(IF($E$19="Three",ROUND($E$16/1.732,1),$E$16))*$E$66))</f>
        <v>0.94162855239390908</v>
      </c>
      <c r="F69" s="24" t="s">
        <v>70</v>
      </c>
      <c r="G69" s="14"/>
    </row>
    <row r="73" spans="1:9" ht="18.75" customHeight="1">
      <c r="A73" s="59" t="s">
        <v>76</v>
      </c>
      <c r="B73" s="59"/>
      <c r="C73" s="59"/>
      <c r="D73" s="59"/>
      <c r="E73" s="59"/>
      <c r="F73" s="59"/>
      <c r="G73" s="59"/>
      <c r="H73" s="59"/>
      <c r="I73" s="59"/>
    </row>
  </sheetData>
  <sheetProtection password="CDBC" sheet="1" objects="1" scenarios="1" selectLockedCells="1"/>
  <mergeCells count="47">
    <mergeCell ref="A67:C68"/>
    <mergeCell ref="D67:F68"/>
    <mergeCell ref="G67:H67"/>
    <mergeCell ref="G68:H68"/>
    <mergeCell ref="A73:I73"/>
    <mergeCell ref="A58:I58"/>
    <mergeCell ref="A60:I60"/>
    <mergeCell ref="A61:I61"/>
    <mergeCell ref="A63:C64"/>
    <mergeCell ref="D63:E63"/>
    <mergeCell ref="F63:G64"/>
    <mergeCell ref="H63:I63"/>
    <mergeCell ref="D64:E64"/>
    <mergeCell ref="H64:I64"/>
    <mergeCell ref="A40:I40"/>
    <mergeCell ref="A41:I41"/>
    <mergeCell ref="A42:I42"/>
    <mergeCell ref="A43:I43"/>
    <mergeCell ref="B45:C46"/>
    <mergeCell ref="D45:D46"/>
    <mergeCell ref="G45:H46"/>
    <mergeCell ref="A39:I39"/>
    <mergeCell ref="A14:I14"/>
    <mergeCell ref="B21:D21"/>
    <mergeCell ref="A23:I23"/>
    <mergeCell ref="E25:F25"/>
    <mergeCell ref="A27:C28"/>
    <mergeCell ref="D27:E27"/>
    <mergeCell ref="F27:H28"/>
    <mergeCell ref="D28:E28"/>
    <mergeCell ref="A33:I33"/>
    <mergeCell ref="A34:I34"/>
    <mergeCell ref="A36:I36"/>
    <mergeCell ref="A37:I37"/>
    <mergeCell ref="A38:I38"/>
    <mergeCell ref="A13:I13"/>
    <mergeCell ref="C1:F1"/>
    <mergeCell ref="A3:I3"/>
    <mergeCell ref="A4:I4"/>
    <mergeCell ref="A5:I5"/>
    <mergeCell ref="A6:I6"/>
    <mergeCell ref="A7:I7"/>
    <mergeCell ref="A8:I8"/>
    <mergeCell ref="A9:I9"/>
    <mergeCell ref="A11:C12"/>
    <mergeCell ref="D11:H11"/>
    <mergeCell ref="D12:G12"/>
  </mergeCells>
  <dataValidations xWindow="661" yWindow="401" count="9">
    <dataValidation type="list" allowBlank="1" showInputMessage="1" showErrorMessage="1" error="Non-Standard Value Entered" promptTitle="Select Transformer Fault Type" prompt="Please Select Type from List&#10;&#10;I can be Moved Drag and Drop Me." sqref="E25:F25">
      <formula1>"Line to Earth, Line to line"</formula1>
    </dataValidation>
    <dataValidation type="list" allowBlank="1" showInputMessage="1" showErrorMessage="1" error="Non-Standard Value Entered" promptTitle="Select Transformer Configuration" prompt="Please Select Type from List&#10;&#10;I can be Moved Drag and Drop Me." sqref="E26">
      <formula1>"Earth, Line to line"</formula1>
    </dataValidation>
    <dataValidation allowBlank="1" showInputMessage="1" showErrorMessage="1" promptTitle="Secondary Circuit Impedance" prompt="Please Enter Value (R1 + R2)&#10;&#10;I can be Moved Drag and Drop Me." sqref="E55"/>
    <dataValidation allowBlank="1" showInputMessage="1" showErrorMessage="1" error="Incorrect Value Entered" promptTitle="Primary Circuit Impedance" prompt="Please Enter Value (Ze + 2R1)&#10;&#10;I can be Moved Drag and Drop Me." sqref="E54"/>
    <dataValidation type="decimal" allowBlank="1" showInputMessage="1" showErrorMessage="1" error="Incorrect Value Entered" promptTitle="Enter Percent Impedance" prompt="Please Enter Value between 1-100&#10;&#10;I can be Moved Drag and Drop Me." sqref="E20">
      <formula1>1</formula1>
      <formula2>100</formula2>
    </dataValidation>
    <dataValidation type="list" allowBlank="1" showInputMessage="1" showErrorMessage="1" error="Non-Standard Value Entered" promptTitle="Select Transformer Configuration" prompt="Please Select Type from List&#10;&#10;I can be Moved Drag and Drop Me." sqref="E19">
      <formula1>"Single,Three, CTE"</formula1>
    </dataValidation>
    <dataValidation allowBlank="1" showInputMessage="1" showErrorMessage="1" error="Incorrect Value Entered" promptTitle="Transformer Rating" prompt="Please Enter Value&#10;&#10;I can be Moved Drag and Drop Me." sqref="E18"/>
    <dataValidation allowBlank="1" showInputMessage="1" showErrorMessage="1" error="Incorrect Value Entered" promptTitle="Secondary Volts" prompt="Please Enter Value&#10;&#10;I can be Moved Drag and Drop Me." sqref="E17"/>
    <dataValidation allowBlank="1" showInputMessage="1" showErrorMessage="1" error="Incorrect Value Entered" promptTitle="Primary Volts" prompt="Please Enter Value&#10;&#10;I can be Moved Drag and Drop Me." sqref="E16"/>
  </dataValidations>
  <pageMargins left="0.74803149606299213" right="0.74803149606299213" top="0.35433070866141736" bottom="0.47" header="0.31496062992125984" footer="0.28999999999999998"/>
  <pageSetup paperSize="9" scale="95" orientation="portrait" horizontalDpi="300" verticalDpi="300" r:id="rId1"/>
  <headerFooter alignWithMargins="0">
    <oddFooter>&amp;LBlakley Electrics Ltd.&amp;R&amp;D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Transformer Fault Current</vt:lpstr>
      <vt:lpstr>'Transformer Fault Current'!Print_Area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ecsanyi</dc:creator>
  <cp:lastModifiedBy>ecsanyi</cp:lastModifiedBy>
  <dcterms:created xsi:type="dcterms:W3CDTF">2012-09-23T04:55:22Z</dcterms:created>
  <dcterms:modified xsi:type="dcterms:W3CDTF">2012-09-23T05:15:00Z</dcterms:modified>
</cp:coreProperties>
</file>